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D868C6BF-FEF7-41E2-A7B0-B6EED4B9BB58}" xr6:coauthVersionLast="47" xr6:coauthVersionMax="47" xr10:uidLastSave="{00000000-0000-0000-0000-000000000000}"/>
  <bookViews>
    <workbookView xWindow="-104" yWindow="-104" windowWidth="22326" windowHeight="11947" xr2:uid="{A17F2D61-B97D-48FA-A325-8CDBFCFC5D1B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C80" i="8" s="1"/>
  <c r="D56" i="8"/>
  <c r="F51" i="8"/>
  <c r="F48" i="8"/>
  <c r="C48" i="8"/>
  <c r="F47" i="8"/>
  <c r="C47" i="8"/>
  <c r="F45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I13" i="8"/>
  <c r="G53" i="8" s="1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H74" i="7"/>
  <c r="H66" i="7"/>
  <c r="H62" i="7"/>
  <c r="H53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2" i="6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7" i="6"/>
  <c r="H53" i="6"/>
  <c r="F45" i="6"/>
  <c r="C45" i="6"/>
  <c r="G45" i="6" s="1"/>
  <c r="H42" i="6"/>
  <c r="G38" i="6"/>
  <c r="H38" i="6" s="1"/>
  <c r="H37" i="6"/>
  <c r="H39" i="6" s="1"/>
  <c r="H67" i="6" s="1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G120" i="5"/>
  <c r="G119" i="5"/>
  <c r="H118" i="5"/>
  <c r="H114" i="5"/>
  <c r="H107" i="5"/>
  <c r="H101" i="5"/>
  <c r="H98" i="5"/>
  <c r="H103" i="5" s="1"/>
  <c r="H96" i="5"/>
  <c r="G89" i="5"/>
  <c r="G88" i="5"/>
  <c r="H86" i="5"/>
  <c r="G80" i="5"/>
  <c r="G78" i="5"/>
  <c r="H75" i="5"/>
  <c r="H67" i="5"/>
  <c r="H53" i="5"/>
  <c r="F45" i="5"/>
  <c r="C45" i="5"/>
  <c r="G45" i="5" s="1"/>
  <c r="H42" i="5"/>
  <c r="G38" i="5"/>
  <c r="G37" i="5"/>
  <c r="G39" i="5" s="1"/>
  <c r="G68" i="5" s="1"/>
  <c r="H36" i="5"/>
  <c r="H28" i="5"/>
  <c r="H32" i="5" s="1"/>
  <c r="H26" i="5"/>
  <c r="H25" i="5"/>
  <c r="H20" i="5"/>
  <c r="F12" i="5"/>
  <c r="H9" i="5"/>
  <c r="H7" i="5"/>
  <c r="B3" i="5"/>
  <c r="H134" i="4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H86" i="4"/>
  <c r="G80" i="4"/>
  <c r="G76" i="4"/>
  <c r="H75" i="4"/>
  <c r="H67" i="4"/>
  <c r="H62" i="4"/>
  <c r="H61" i="4"/>
  <c r="H60" i="4"/>
  <c r="H53" i="4"/>
  <c r="G45" i="4"/>
  <c r="G51" i="4" s="1"/>
  <c r="F45" i="4"/>
  <c r="C45" i="4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G120" i="3"/>
  <c r="G119" i="3"/>
  <c r="H118" i="3"/>
  <c r="H114" i="3"/>
  <c r="H107" i="3"/>
  <c r="I103" i="3"/>
  <c r="H103" i="3"/>
  <c r="H101" i="3"/>
  <c r="I98" i="3"/>
  <c r="H98" i="3"/>
  <c r="H96" i="3"/>
  <c r="G90" i="3"/>
  <c r="H86" i="3"/>
  <c r="G80" i="3"/>
  <c r="G78" i="3"/>
  <c r="H75" i="3"/>
  <c r="H67" i="3"/>
  <c r="H63" i="3"/>
  <c r="I62" i="3"/>
  <c r="H62" i="3"/>
  <c r="H56" i="3"/>
  <c r="H53" i="3"/>
  <c r="F45" i="3"/>
  <c r="C45" i="3"/>
  <c r="G45" i="3" s="1"/>
  <c r="H42" i="3"/>
  <c r="G38" i="3"/>
  <c r="G37" i="3"/>
  <c r="G39" i="3" s="1"/>
  <c r="G68" i="3" s="1"/>
  <c r="H36" i="3"/>
  <c r="I26" i="3"/>
  <c r="I32" i="3" s="1"/>
  <c r="H26" i="3"/>
  <c r="H32" i="3" s="1"/>
  <c r="H25" i="3"/>
  <c r="H20" i="3"/>
  <c r="F12" i="3"/>
  <c r="H9" i="3"/>
  <c r="H7" i="3"/>
  <c r="C129" i="3" s="1"/>
  <c r="B3" i="3"/>
  <c r="G31" i="2"/>
  <c r="H31" i="2" s="1"/>
  <c r="H30" i="2"/>
  <c r="G30" i="2"/>
  <c r="H29" i="2"/>
  <c r="F76" i="8" s="1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C186" i="1"/>
  <c r="H186" i="1" s="1"/>
  <c r="C182" i="1"/>
  <c r="H182" i="1" s="1"/>
  <c r="H178" i="1"/>
  <c r="H192" i="1" s="1"/>
  <c r="G89" i="8" s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6" s="1"/>
  <c r="D80" i="1"/>
  <c r="E123" i="3" s="1"/>
  <c r="D78" i="1"/>
  <c r="G72" i="1"/>
  <c r="G92" i="5" s="1"/>
  <c r="G71" i="1"/>
  <c r="G90" i="7" s="1"/>
  <c r="G70" i="1"/>
  <c r="G89" i="7" s="1"/>
  <c r="G69" i="1"/>
  <c r="G89" i="4" s="1"/>
  <c r="G68" i="1"/>
  <c r="G87" i="6" s="1"/>
  <c r="G67" i="1"/>
  <c r="G86" i="6" s="1"/>
  <c r="E61" i="1"/>
  <c r="G77" i="6" s="1"/>
  <c r="E59" i="1"/>
  <c r="G76" i="3" s="1"/>
  <c r="H54" i="1"/>
  <c r="H53" i="1"/>
  <c r="H52" i="1"/>
  <c r="H51" i="1"/>
  <c r="H50" i="1"/>
  <c r="H49" i="1"/>
  <c r="H55" i="1" s="1"/>
  <c r="H48" i="1"/>
  <c r="H47" i="1"/>
  <c r="F43" i="1"/>
  <c r="D43" i="1"/>
  <c r="E43" i="1" s="1"/>
  <c r="I42" i="1" s="1"/>
  <c r="A42" i="1"/>
  <c r="F40" i="1"/>
  <c r="E40" i="1"/>
  <c r="I39" i="1" s="1"/>
  <c r="H54" i="4" s="1"/>
  <c r="D40" i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H61" i="5" s="1"/>
  <c r="I28" i="1"/>
  <c r="H61" i="6" s="1"/>
  <c r="I26" i="1"/>
  <c r="H60" i="3" s="1"/>
  <c r="D24" i="1"/>
  <c r="E24" i="1" s="1"/>
  <c r="I24" i="1" s="1"/>
  <c r="E22" i="1"/>
  <c r="I20" i="1"/>
  <c r="H57" i="3" s="1"/>
  <c r="I18" i="1"/>
  <c r="H56" i="4" s="1"/>
  <c r="I16" i="1"/>
  <c r="H55" i="4" s="1"/>
  <c r="F7" i="1"/>
  <c r="H26" i="4" s="1"/>
  <c r="H32" i="4" s="1"/>
  <c r="G69" i="4" l="1"/>
  <c r="H54" i="7"/>
  <c r="H54" i="6"/>
  <c r="H80" i="5"/>
  <c r="H38" i="5"/>
  <c r="H135" i="5"/>
  <c r="H37" i="5"/>
  <c r="H39" i="5" s="1"/>
  <c r="H68" i="5" s="1"/>
  <c r="H41" i="5"/>
  <c r="H45" i="5" s="1"/>
  <c r="I22" i="1"/>
  <c r="E83" i="1"/>
  <c r="F78" i="8"/>
  <c r="F80" i="8" s="1"/>
  <c r="H32" i="2"/>
  <c r="I38" i="3"/>
  <c r="H38" i="4"/>
  <c r="G51" i="7"/>
  <c r="D34" i="9"/>
  <c r="C34" i="9"/>
  <c r="B34" i="9"/>
  <c r="G51" i="5"/>
  <c r="H58" i="7"/>
  <c r="H58" i="6"/>
  <c r="H58" i="5"/>
  <c r="I58" i="3"/>
  <c r="H58" i="3"/>
  <c r="H58" i="4"/>
  <c r="H135" i="3"/>
  <c r="H80" i="3"/>
  <c r="F122" i="6"/>
  <c r="I135" i="3"/>
  <c r="I41" i="3"/>
  <c r="I45" i="3" s="1"/>
  <c r="I80" i="3"/>
  <c r="H135" i="4"/>
  <c r="H37" i="4"/>
  <c r="H80" i="4"/>
  <c r="H108" i="5"/>
  <c r="H108" i="4"/>
  <c r="H108" i="3"/>
  <c r="H107" i="6"/>
  <c r="I108" i="3"/>
  <c r="H107" i="7"/>
  <c r="G51" i="3"/>
  <c r="G51" i="6"/>
  <c r="I60" i="3"/>
  <c r="H57" i="4"/>
  <c r="G90" i="4"/>
  <c r="H62" i="5"/>
  <c r="G76" i="5"/>
  <c r="E124" i="5"/>
  <c r="G88" i="6"/>
  <c r="E122" i="7"/>
  <c r="H37" i="3"/>
  <c r="H55" i="3"/>
  <c r="H61" i="3"/>
  <c r="G89" i="3"/>
  <c r="E124" i="3"/>
  <c r="F123" i="3" s="1"/>
  <c r="F129" i="3" s="1"/>
  <c r="H63" i="5"/>
  <c r="G87" i="5"/>
  <c r="H55" i="6"/>
  <c r="H133" i="6"/>
  <c r="H60" i="7"/>
  <c r="G91" i="7"/>
  <c r="I56" i="3"/>
  <c r="G92" i="4"/>
  <c r="H54" i="5"/>
  <c r="I37" i="3"/>
  <c r="I39" i="3" s="1"/>
  <c r="I68" i="3" s="1"/>
  <c r="I55" i="3"/>
  <c r="I61" i="3"/>
  <c r="G91" i="4"/>
  <c r="E129" i="5"/>
  <c r="H56" i="6"/>
  <c r="G89" i="6"/>
  <c r="H61" i="7"/>
  <c r="G75" i="7"/>
  <c r="E123" i="7"/>
  <c r="H38" i="3"/>
  <c r="I57" i="3"/>
  <c r="I63" i="3"/>
  <c r="H63" i="4"/>
  <c r="G87" i="4"/>
  <c r="H56" i="5"/>
  <c r="H60" i="6"/>
  <c r="G91" i="6"/>
  <c r="H27" i="7"/>
  <c r="H32" i="7" s="1"/>
  <c r="G77" i="7"/>
  <c r="H7" i="9"/>
  <c r="H6" i="9"/>
  <c r="G22" i="1"/>
  <c r="E80" i="1"/>
  <c r="G87" i="3"/>
  <c r="G91" i="3"/>
  <c r="E129" i="4"/>
  <c r="F129" i="4" s="1"/>
  <c r="H57" i="5"/>
  <c r="G90" i="5"/>
  <c r="G75" i="6"/>
  <c r="G88" i="7"/>
  <c r="H8" i="9"/>
  <c r="G90" i="6"/>
  <c r="H5" i="9"/>
  <c r="E60" i="1"/>
  <c r="G88" i="4"/>
  <c r="H41" i="6"/>
  <c r="H45" i="6" s="1"/>
  <c r="H62" i="6"/>
  <c r="H55" i="7"/>
  <c r="H55" i="5"/>
  <c r="G78" i="4"/>
  <c r="G91" i="5"/>
  <c r="E128" i="6"/>
  <c r="F128" i="6" s="1"/>
  <c r="H56" i="7"/>
  <c r="H9" i="9"/>
  <c r="G87" i="7"/>
  <c r="E62" i="1"/>
  <c r="G88" i="3"/>
  <c r="G92" i="3"/>
  <c r="H60" i="5"/>
  <c r="E123" i="5"/>
  <c r="H57" i="7"/>
  <c r="H10" i="9"/>
  <c r="H79" i="7" l="1"/>
  <c r="H133" i="7"/>
  <c r="H38" i="7"/>
  <c r="H37" i="7"/>
  <c r="H90" i="7"/>
  <c r="I64" i="3"/>
  <c r="I70" i="3" s="1"/>
  <c r="D28" i="9"/>
  <c r="C28" i="9"/>
  <c r="B28" i="9"/>
  <c r="H63" i="7"/>
  <c r="H69" i="7" s="1"/>
  <c r="G68" i="7"/>
  <c r="D29" i="9"/>
  <c r="C29" i="9"/>
  <c r="B29" i="9"/>
  <c r="D31" i="9"/>
  <c r="C31" i="9"/>
  <c r="B31" i="9"/>
  <c r="D30" i="9"/>
  <c r="C30" i="9"/>
  <c r="B30" i="9"/>
  <c r="B33" i="9"/>
  <c r="C33" i="9"/>
  <c r="D33" i="9"/>
  <c r="D32" i="9"/>
  <c r="C32" i="9"/>
  <c r="B32" i="9"/>
  <c r="H39" i="3"/>
  <c r="I51" i="3"/>
  <c r="I69" i="3" s="1"/>
  <c r="I71" i="3" s="1"/>
  <c r="G69" i="3"/>
  <c r="H39" i="4"/>
  <c r="I59" i="3"/>
  <c r="H59" i="5"/>
  <c r="H64" i="5" s="1"/>
  <c r="H70" i="5" s="1"/>
  <c r="H71" i="5" s="1"/>
  <c r="H59" i="3"/>
  <c r="H64" i="3" s="1"/>
  <c r="H70" i="3" s="1"/>
  <c r="H59" i="6"/>
  <c r="H63" i="6" s="1"/>
  <c r="H69" i="6" s="1"/>
  <c r="H59" i="4"/>
  <c r="H64" i="4" s="1"/>
  <c r="H70" i="4" s="1"/>
  <c r="H59" i="7"/>
  <c r="H49" i="5"/>
  <c r="H74" i="5"/>
  <c r="H78" i="5" s="1"/>
  <c r="H48" i="5"/>
  <c r="H47" i="5"/>
  <c r="H46" i="5"/>
  <c r="H44" i="5"/>
  <c r="H43" i="5"/>
  <c r="H50" i="5"/>
  <c r="G69" i="5"/>
  <c r="H51" i="5"/>
  <c r="H69" i="5" s="1"/>
  <c r="F123" i="5"/>
  <c r="H51" i="6"/>
  <c r="G68" i="6"/>
  <c r="H44" i="6"/>
  <c r="H47" i="6"/>
  <c r="H43" i="6"/>
  <c r="H73" i="6"/>
  <c r="H77" i="6" s="1"/>
  <c r="H50" i="6"/>
  <c r="H49" i="6"/>
  <c r="H46" i="6"/>
  <c r="H48" i="6"/>
  <c r="G94" i="4"/>
  <c r="F129" i="5"/>
  <c r="G94" i="5"/>
  <c r="H87" i="5"/>
  <c r="G93" i="6"/>
  <c r="I46" i="3"/>
  <c r="I74" i="3"/>
  <c r="I44" i="3"/>
  <c r="I50" i="3"/>
  <c r="I49" i="3"/>
  <c r="I48" i="3"/>
  <c r="I43" i="3"/>
  <c r="I47" i="3"/>
  <c r="H75" i="6"/>
  <c r="H80" i="6" s="1"/>
  <c r="H135" i="6" s="1"/>
  <c r="F122" i="7"/>
  <c r="F128" i="7" s="1"/>
  <c r="G94" i="3"/>
  <c r="G79" i="4"/>
  <c r="G78" i="7"/>
  <c r="G79" i="3"/>
  <c r="G79" i="5"/>
  <c r="H79" i="5" s="1"/>
  <c r="G78" i="6"/>
  <c r="H78" i="6" s="1"/>
  <c r="G76" i="7"/>
  <c r="G76" i="6"/>
  <c r="H76" i="6" s="1"/>
  <c r="G77" i="4"/>
  <c r="G77" i="5"/>
  <c r="H77" i="5" s="1"/>
  <c r="G77" i="3"/>
  <c r="G93" i="7"/>
  <c r="H136" i="5" l="1"/>
  <c r="I136" i="3"/>
  <c r="H39" i="7"/>
  <c r="H68" i="3"/>
  <c r="H41" i="3"/>
  <c r="H68" i="4"/>
  <c r="H41" i="4"/>
  <c r="I77" i="3"/>
  <c r="I78" i="3"/>
  <c r="I76" i="3"/>
  <c r="B35" i="9"/>
  <c r="H68" i="6"/>
  <c r="H70" i="6" s="1"/>
  <c r="H86" i="6"/>
  <c r="I79" i="3"/>
  <c r="H76" i="5"/>
  <c r="H81" i="5" s="1"/>
  <c r="H137" i="5" s="1"/>
  <c r="D35" i="9"/>
  <c r="C35" i="9"/>
  <c r="H47" i="3" l="1"/>
  <c r="H49" i="3"/>
  <c r="H50" i="3"/>
  <c r="H46" i="3"/>
  <c r="H74" i="3"/>
  <c r="H44" i="3"/>
  <c r="H48" i="3"/>
  <c r="H43" i="3"/>
  <c r="H45" i="3"/>
  <c r="H51" i="3"/>
  <c r="H44" i="4"/>
  <c r="H50" i="4"/>
  <c r="H43" i="4"/>
  <c r="H49" i="4"/>
  <c r="H74" i="4"/>
  <c r="H48" i="4"/>
  <c r="H47" i="4"/>
  <c r="H46" i="4"/>
  <c r="H45" i="4"/>
  <c r="H51" i="4"/>
  <c r="H134" i="6"/>
  <c r="H84" i="6"/>
  <c r="I81" i="3"/>
  <c r="H85" i="5"/>
  <c r="H67" i="7"/>
  <c r="H41" i="7"/>
  <c r="H69" i="3" l="1"/>
  <c r="H71" i="3" s="1"/>
  <c r="I87" i="3"/>
  <c r="H87" i="3"/>
  <c r="H69" i="4"/>
  <c r="H71" i="4" s="1"/>
  <c r="H87" i="4"/>
  <c r="H46" i="7"/>
  <c r="H43" i="7"/>
  <c r="H44" i="7"/>
  <c r="H49" i="7"/>
  <c r="H48" i="7"/>
  <c r="H50" i="7"/>
  <c r="H73" i="7"/>
  <c r="H47" i="7"/>
  <c r="H45" i="7"/>
  <c r="H51" i="7"/>
  <c r="H78" i="3"/>
  <c r="H76" i="3"/>
  <c r="H77" i="3"/>
  <c r="H79" i="3"/>
  <c r="H76" i="4"/>
  <c r="H78" i="4"/>
  <c r="H77" i="4"/>
  <c r="H79" i="4"/>
  <c r="H87" i="6"/>
  <c r="H91" i="6"/>
  <c r="H90" i="6"/>
  <c r="H88" i="6"/>
  <c r="H89" i="6"/>
  <c r="H93" i="5"/>
  <c r="H89" i="5"/>
  <c r="H92" i="5"/>
  <c r="H88" i="5"/>
  <c r="H90" i="5"/>
  <c r="H91" i="5"/>
  <c r="I137" i="3"/>
  <c r="I85" i="3"/>
  <c r="H81" i="4" l="1"/>
  <c r="H137" i="4" s="1"/>
  <c r="H68" i="7"/>
  <c r="H70" i="7" s="1"/>
  <c r="H86" i="7"/>
  <c r="H136" i="4"/>
  <c r="H85" i="4"/>
  <c r="I94" i="3"/>
  <c r="I102" i="3" s="1"/>
  <c r="I104" i="3" s="1"/>
  <c r="H94" i="5"/>
  <c r="H102" i="5" s="1"/>
  <c r="H104" i="5" s="1"/>
  <c r="H81" i="3"/>
  <c r="H137" i="3" s="1"/>
  <c r="I93" i="3"/>
  <c r="I90" i="3"/>
  <c r="I88" i="3"/>
  <c r="I89" i="3"/>
  <c r="I91" i="3"/>
  <c r="I92" i="3"/>
  <c r="H93" i="6"/>
  <c r="H101" i="6" s="1"/>
  <c r="H103" i="6" s="1"/>
  <c r="H77" i="7"/>
  <c r="H75" i="7"/>
  <c r="H78" i="7"/>
  <c r="H76" i="7"/>
  <c r="H136" i="3"/>
  <c r="I138" i="3" l="1"/>
  <c r="I115" i="3"/>
  <c r="H80" i="7"/>
  <c r="H135" i="7" s="1"/>
  <c r="H136" i="6"/>
  <c r="H114" i="6"/>
  <c r="H93" i="4"/>
  <c r="H89" i="4"/>
  <c r="H90" i="4"/>
  <c r="H88" i="4"/>
  <c r="H92" i="4"/>
  <c r="H91" i="4"/>
  <c r="H138" i="5"/>
  <c r="H115" i="5"/>
  <c r="H134" i="7"/>
  <c r="H84" i="7"/>
  <c r="H85" i="3"/>
  <c r="H108" i="6" l="1"/>
  <c r="H111" i="6" s="1"/>
  <c r="H137" i="6" s="1"/>
  <c r="H118" i="6"/>
  <c r="H138" i="6"/>
  <c r="H94" i="4"/>
  <c r="H102" i="4" s="1"/>
  <c r="H104" i="4" s="1"/>
  <c r="H93" i="3"/>
  <c r="H90" i="3"/>
  <c r="H91" i="3"/>
  <c r="H88" i="3"/>
  <c r="H89" i="3"/>
  <c r="H92" i="3"/>
  <c r="H109" i="5"/>
  <c r="H112" i="5" s="1"/>
  <c r="H139" i="5" s="1"/>
  <c r="H140" i="5" s="1"/>
  <c r="H119" i="5"/>
  <c r="H89" i="7"/>
  <c r="H87" i="7"/>
  <c r="H91" i="7"/>
  <c r="H88" i="7"/>
  <c r="I109" i="3"/>
  <c r="I112" i="3" s="1"/>
  <c r="I139" i="3" s="1"/>
  <c r="I140" i="3" s="1"/>
  <c r="I119" i="3"/>
  <c r="I130" i="3" s="1"/>
  <c r="I120" i="3"/>
  <c r="I141" i="3" l="1"/>
  <c r="I121" i="3"/>
  <c r="H94" i="3"/>
  <c r="H102" i="3" s="1"/>
  <c r="H104" i="3" s="1"/>
  <c r="H93" i="7"/>
  <c r="H101" i="7" s="1"/>
  <c r="H103" i="7" s="1"/>
  <c r="I142" i="3"/>
  <c r="H130" i="5"/>
  <c r="H138" i="4"/>
  <c r="H115" i="4"/>
  <c r="H132" i="5"/>
  <c r="H119" i="6"/>
  <c r="H140" i="6" s="1"/>
  <c r="H120" i="5"/>
  <c r="H142" i="5" s="1"/>
  <c r="F15" i="8" s="1"/>
  <c r="G15" i="8" s="1"/>
  <c r="D46" i="8" l="1"/>
  <c r="G46" i="8" s="1"/>
  <c r="I15" i="8"/>
  <c r="H119" i="4"/>
  <c r="H132" i="4" s="1"/>
  <c r="H109" i="4"/>
  <c r="H112" i="4" s="1"/>
  <c r="H139" i="4" s="1"/>
  <c r="H140" i="4" s="1"/>
  <c r="H142" i="4"/>
  <c r="E61" i="8" s="1"/>
  <c r="G61" i="8" s="1"/>
  <c r="H120" i="4"/>
  <c r="H130" i="4" s="1"/>
  <c r="H138" i="3"/>
  <c r="H115" i="3"/>
  <c r="E76" i="8"/>
  <c r="G76" i="8" s="1"/>
  <c r="F29" i="8"/>
  <c r="G29" i="8" s="1"/>
  <c r="H121" i="5"/>
  <c r="H141" i="5"/>
  <c r="H136" i="7"/>
  <c r="H114" i="7"/>
  <c r="H129" i="6"/>
  <c r="H141" i="4" l="1"/>
  <c r="H121" i="4"/>
  <c r="H109" i="3"/>
  <c r="H112" i="3" s="1"/>
  <c r="H139" i="3" s="1"/>
  <c r="H119" i="3"/>
  <c r="I29" i="8"/>
  <c r="J29" i="8" s="1"/>
  <c r="D54" i="8"/>
  <c r="G54" i="8" s="1"/>
  <c r="H140" i="3"/>
  <c r="H108" i="7"/>
  <c r="H111" i="7" s="1"/>
  <c r="H137" i="7" s="1"/>
  <c r="H118" i="7"/>
  <c r="H119" i="7" s="1"/>
  <c r="H120" i="6"/>
  <c r="H139" i="6"/>
  <c r="H138" i="7"/>
  <c r="H132" i="3" l="1"/>
  <c r="H120" i="3"/>
  <c r="H130" i="3" s="1"/>
  <c r="H129" i="7"/>
  <c r="H140" i="7"/>
  <c r="H120" i="7" l="1"/>
  <c r="H139" i="7"/>
  <c r="H141" i="3"/>
  <c r="H121" i="3"/>
  <c r="F34" i="8"/>
  <c r="G34" i="8" s="1"/>
  <c r="E78" i="8"/>
  <c r="G78" i="8" s="1"/>
  <c r="G80" i="8" s="1"/>
  <c r="H142" i="3"/>
  <c r="F23" i="8" l="1"/>
  <c r="G23" i="8" s="1"/>
  <c r="F20" i="8"/>
  <c r="G20" i="8" s="1"/>
  <c r="F11" i="8"/>
  <c r="G11" i="8" s="1"/>
  <c r="F8" i="8"/>
  <c r="G8" i="8" s="1"/>
  <c r="F22" i="8"/>
  <c r="G22" i="8" s="1"/>
  <c r="F19" i="8"/>
  <c r="G19" i="8" s="1"/>
  <c r="F10" i="8"/>
  <c r="G10" i="8" s="1"/>
  <c r="F7" i="8"/>
  <c r="G7" i="8" s="1"/>
  <c r="F14" i="8"/>
  <c r="G14" i="8" s="1"/>
  <c r="F24" i="8"/>
  <c r="G24" i="8" s="1"/>
  <c r="F21" i="8"/>
  <c r="G21" i="8" s="1"/>
  <c r="F12" i="8"/>
  <c r="G12" i="8" s="1"/>
  <c r="F9" i="8"/>
  <c r="G9" i="8" s="1"/>
  <c r="H144" i="3"/>
  <c r="D55" i="8"/>
  <c r="G55" i="8" s="1"/>
  <c r="I34" i="8"/>
  <c r="J34" i="8" s="1"/>
  <c r="D50" i="8" l="1"/>
  <c r="G50" i="8" s="1"/>
  <c r="I22" i="8"/>
  <c r="D40" i="8"/>
  <c r="G40" i="8" s="1"/>
  <c r="I8" i="8"/>
  <c r="I24" i="8"/>
  <c r="D52" i="8"/>
  <c r="G52" i="8" s="1"/>
  <c r="D43" i="8"/>
  <c r="G43" i="8" s="1"/>
  <c r="I11" i="8"/>
  <c r="I21" i="8"/>
  <c r="D49" i="8"/>
  <c r="G49" i="8" s="1"/>
  <c r="I14" i="8"/>
  <c r="D45" i="8"/>
  <c r="G45" i="8" s="1"/>
  <c r="I10" i="8"/>
  <c r="D42" i="8"/>
  <c r="G42" i="8" s="1"/>
  <c r="D48" i="8"/>
  <c r="G48" i="8" s="1"/>
  <c r="I20" i="8"/>
  <c r="I12" i="8"/>
  <c r="D44" i="8"/>
  <c r="G44" i="8" s="1"/>
  <c r="D39" i="8"/>
  <c r="G39" i="8" s="1"/>
  <c r="I7" i="8"/>
  <c r="D47" i="8"/>
  <c r="G47" i="8" s="1"/>
  <c r="I19" i="8"/>
  <c r="D41" i="8"/>
  <c r="G41" i="8" s="1"/>
  <c r="I9" i="8"/>
  <c r="D51" i="8"/>
  <c r="G51" i="8" s="1"/>
  <c r="I23" i="8"/>
  <c r="J24" i="8" l="1"/>
  <c r="J15" i="8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D373EFEB-BEDF-4730-A827-C472F98DCF25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606AE33E-435E-40A6-9316-57B78F98A98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7A8C7898-CA02-41F1-9E13-4741F7200453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69D2D07-2AD5-4A7E-910D-3094A9F8D64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5367FFF-E84A-435B-B30B-84BC77423EC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3F94D79D-3BA5-4EA5-A10E-3F5EEF78836A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4948B2AB-72D9-4C80-8420-3E18A87E33C8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<sst xmlns="http://schemas.openxmlformats.org/spreadsheetml/2006/main" count="1664" uniqueCount="485">
  <si>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</si>
  <si>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</si>
  <si>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</si>
  <si>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Fernandópolis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</si>
  <si>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</si>
  <si>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</si>
  <si>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</si>
  <si>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</si>
  <si>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</si>
  <si>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ARF/Fernandópolis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</si>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</sst>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E4C081DB-AFB2-4030-ABAE-3824452F77C9}"/>
    <cellStyle name="Excel Built-in Percent" xfId="4" xr:uid="{B3803FCA-D7A9-4D5B-92BC-C8F0A23BDD4A}"/>
    <cellStyle name="Excel Built-in Percent 2" xfId="6" xr:uid="{BE80D986-5686-47FA-AAB1-C5D4810B70BD}"/>
    <cellStyle name="Excel_BuiltIn_Currency" xfId="5" xr:uid="{F02C88E3-3C2E-41A1-B3B6-A3E5B653AE9B}"/>
    <cellStyle name="Moeda" xfId="2" builtinId="4"/>
    <cellStyle name="Moeda_Plan1_1_Limpeza2011- Planilhas" xfId="8" xr:uid="{FC24B28A-87CA-40E0-A9D2-AB5964F5F651}"/>
    <cellStyle name="Normal" xfId="0" builtinId="0"/>
    <cellStyle name="Normal 2" xfId="10" xr:uid="{471490F1-54BA-46BB-A677-8F78AEABABC5}"/>
    <cellStyle name="Normal_Limpeza2011- Planilhas" xfId="7" xr:uid="{86716984-3A89-4C6D-B9E3-250C80175E62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FEE38-C0D9-48BD-8E71-04BCF2766F3A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Fernandópolis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16.460999999999999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2.75</v>
      </c>
      <c r="E34" s="43">
        <f>B34*C34*D34</f>
        <v>119.49299999999999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Fernandópolis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7.125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2.75</v>
      </c>
      <c r="E37" s="43">
        <f>B37*C37*D37</f>
        <v>119.49299999999999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Fernandópolis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57.6738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2.75</v>
      </c>
      <c r="E40" s="43">
        <f>B40*C40*D40</f>
        <v>119.49299999999999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Fernandópolis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6.5525999999999982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2.75</v>
      </c>
      <c r="E43" s="43">
        <f>B43*C43*D43</f>
        <v>119.49299999999999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Fernandópolis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0.04</v>
      </c>
      <c r="E83" s="116">
        <f>D83+$E$80</f>
        <v>0.13250000000000001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0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10</v>
      </c>
      <c r="G164" s="153">
        <v>1</v>
      </c>
      <c r="H164" s="130">
        <f t="shared" si="1"/>
        <v>290.10000000000002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/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5</v>
      </c>
      <c r="G168" s="153">
        <v>24</v>
      </c>
      <c r="H168" s="130">
        <f t="shared" si="1"/>
        <v>4.833333333333333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6</v>
      </c>
      <c r="G170" s="153">
        <v>24</v>
      </c>
      <c r="H170" s="130">
        <f t="shared" si="1"/>
        <v>6.9375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426.28083333333336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396</v>
      </c>
      <c r="B178" s="161">
        <v>0.14000000000000001</v>
      </c>
      <c r="C178" s="162">
        <f>A178*B178</f>
        <v>55.440000000000005</v>
      </c>
      <c r="D178" s="163" t="s">
        <v>209</v>
      </c>
      <c r="E178" s="163"/>
      <c r="F178" s="163"/>
      <c r="G178" s="163"/>
      <c r="H178" s="164">
        <f>C178*2</f>
        <v>110.88000000000001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</v>
      </c>
      <c r="B182" s="161">
        <v>47</v>
      </c>
      <c r="C182" s="162">
        <f>A182*B182</f>
        <v>47</v>
      </c>
      <c r="D182" s="163" t="s">
        <v>209</v>
      </c>
      <c r="E182" s="163"/>
      <c r="F182" s="163"/>
      <c r="G182" s="163"/>
      <c r="H182" s="164">
        <f>C182*2</f>
        <v>94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1741.58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49812A36-3D01-419D-AD5B-FF7D291FEDA7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D6FFDF4C-B8A2-4058-92BE-7800E2C071EE}">
      <formula1>0</formula1>
      <formula2>0</formula2>
    </dataValidation>
    <dataValidation errorStyle="warning" allowBlank="1" showInputMessage="1" showErrorMessage="1" errorTitle="OK" error="Atingiu o valor desejado." sqref="B12 E12 E68:F72" xr:uid="{2C16C599-820E-4BFC-9DA1-9772B58A859D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17DC8-3688-4FDF-AD21-60CD3FFCF73E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Fernandópolis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382</v>
      </c>
      <c r="C5" s="188">
        <v>1200</v>
      </c>
      <c r="D5" s="188"/>
      <c r="E5" s="188"/>
      <c r="F5" s="183">
        <f t="shared" ref="F5:F11" si="0">B5/C5</f>
        <v>0.31833333333333336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14</v>
      </c>
      <c r="C10" s="188">
        <v>300</v>
      </c>
      <c r="D10" s="188"/>
      <c r="E10" s="188"/>
      <c r="F10" s="183">
        <f t="shared" si="0"/>
        <v>4.6666666666666669E-2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Fernandópolis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0.36500000000000005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Fernandópolis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250</v>
      </c>
      <c r="B30" s="179"/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75CD5-D023-4B72-B834-1B538153842A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Fernandópolis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Fernandópolis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Fernandópolis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Fernandópolis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Fernandópolis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16.460999999999999</v>
      </c>
      <c r="I54" s="257">
        <f>Licitante!I36</f>
        <v>7.125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936.04100000000005</v>
      </c>
      <c r="I64" s="259">
        <f>SUM(I54:I63)</f>
        <v>926.70500000000004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Fernandópolis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936.04100000000005</v>
      </c>
      <c r="I70" s="260">
        <f t="shared" si="3"/>
        <v>926.70500000000004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1834.9171454545458</v>
      </c>
      <c r="I71" s="259">
        <f t="shared" si="4"/>
        <v>1907.0306727272728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Fernandópolis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Fernandópolis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Fernandópolis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Fernandópolis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Fernandópolis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545.13846536050517</v>
      </c>
      <c r="I109" s="257">
        <f>I115*Licitante!H127</f>
        <v>579.99331549422527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615.3605486938385</v>
      </c>
      <c r="I112" s="259">
        <f t="shared" si="11"/>
        <v>650.2153988275586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Fernandópolis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4542.8205446708762</v>
      </c>
      <c r="I115" s="259">
        <f>(I32+I71+I81+I104+I108+I110+I111)/(1-Licitante!H127)</f>
        <v>4833.2776291185437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Fernandópolis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227.14102723354381</v>
      </c>
      <c r="I119" s="257">
        <f>G119*I115</f>
        <v>241.6638814559272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476.99615719044198</v>
      </c>
      <c r="I120" s="248">
        <f>G120*(I115+I119)</f>
        <v>507.49415105744714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801.40852922774559</v>
      </c>
      <c r="I121" s="292">
        <f>I130*F129</f>
        <v>852.6486745432037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Fernandópolis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6048.3662583226078</v>
      </c>
      <c r="I130" s="259">
        <f>(I115+I119+I120)/(1-F129)</f>
        <v>6435.0843361751222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5299.9573021160213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Fernandópolis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1834.9171454545458</v>
      </c>
      <c r="I136" s="257">
        <f>I71</f>
        <v>1907.0306727272728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615.3605486938385</v>
      </c>
      <c r="I139" s="257">
        <f>I112</f>
        <v>650.2153988275586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4542.8205446708762</v>
      </c>
      <c r="I140" s="248">
        <f t="shared" si="12"/>
        <v>4833.2776291185437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6048.3662583226078</v>
      </c>
      <c r="I141" s="257">
        <f t="shared" si="13"/>
        <v>6435.0843361751222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6048.37</v>
      </c>
      <c r="I142" s="300">
        <f>ROUND((I115+I119+I120)/(1-(F129)),2)</f>
        <v>6435.08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386.71000000000004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732AF-97E6-4312-B293-940454498F2F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Fernandópolis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Fernandópolis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Fernandópolis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Fernandópolis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Fernandópolis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57.6738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827.25380000000007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Fernandópolis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827.25380000000007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1366.5794872727274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Fernandópolis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Fernandópolis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Fernandópolis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Fernandópolis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Fernandópolis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367.33119408469946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437.55327741803279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Fernandópolis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3061.0932840391624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Fernandópolis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153.05466420195813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321.41479482411205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540.01390600131799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Fernandópolis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4075.576649066551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3571.2754980456893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Fernandópolis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1366.5794872727274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437.55327741803279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3061.0932840391629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4075.576649066551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4075.58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B2068-377A-425E-9767-2A992D5EC913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Fernandópolis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Fernandópolis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Fernandópolis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Fernandópolis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Fernandópolis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16.460999999999999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936.04100000000005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Fernandópolis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936.04100000000005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2152.7587454545455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Fernandópolis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Fernandópolis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Fernandópolis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Fernandópolis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Fernandópolis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689.20583514659461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759.42791847992794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Fernandópolis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5743.3819595549558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Fernandópolis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287.16909797774781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603.05510575327037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1013.2020941041978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Fernandópolis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7646.808257390172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6700.6122861474478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Fernandópolis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2152.7587454545455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759.42791847992794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5743.3819595549558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7646.808257390172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7646.81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731C1-078E-4C79-BAA6-751F5B9CF589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Fernandópolis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Fernandópolis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Fernandópolis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Fernandópolis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Fernandópolis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6.5525999999999982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926.13260000000002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Fernandópolis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926.13260000000002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1911.452029090909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Fernandópolis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Fernandópolis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Fernandópolis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Fernandópolis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Fernandópolis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582.96927880990359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653.19136214323692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Fernandópolis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4858.0773234158632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Fernandópolis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242.90386617079318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510.09811895866562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857.02364078646121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Fernandópolis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6468.1029493317828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Fernandópolis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1911.452029090909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653.19136214323692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4858.0773234158632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6468.1029493317828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6468.1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F09D9-06F0-40B7-ABBC-8496791AF3B7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Fernandópolis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Fernandópolis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Fernandópolis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Fernandópolis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Fernandópolis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6.5525999999999982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926.13260000000002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Fernandópolis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926.13260000000002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2207.0478578181819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Fernandópolis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Fernandópolis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Fernandópolis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Fernandópolis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Fernandópolis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715.49653101679257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785.7186143501259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Fernandópolis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5962.4710918066048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Fernandópolis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298.12355459033023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626.05946463969349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1051.8520688326842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Fernandópolis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7938.5061798693132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Fernandópolis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2207.0478578181819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785.7186143501259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5962.4710918066048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7938.5061798693132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7938.51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8D39F-CB88-4D47-8335-BE58B89251D8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ARF/Fernandópolis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6048.37</v>
      </c>
      <c r="G7" s="349">
        <f>ROUND((1/C7)*F7,7)</f>
        <v>5.0403083000000004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6048.37</v>
      </c>
      <c r="G8" s="349">
        <f>ROUND((1/C8)*F8,7)</f>
        <v>5.0403083000000004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6048.37</v>
      </c>
      <c r="G9" s="349">
        <f>ROUND((1/C9)*F9,7)</f>
        <v>13.440822199999999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6048.37</v>
      </c>
      <c r="G10" s="349">
        <f t="shared" ref="G10:G11" si="1">ROUND((1/C10)*F10,7)</f>
        <v>2.4193479999999998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6048.37</v>
      </c>
      <c r="G11" s="349">
        <f t="shared" si="1"/>
        <v>3.3602056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6048.37</v>
      </c>
      <c r="G12" s="349">
        <f>ROUND((1/C12)*F12,7)</f>
        <v>4.0322467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6048.37</v>
      </c>
      <c r="G14" s="349">
        <f>ROUND((1/C14)*F14,7)</f>
        <v>20.161233299999999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7646.81</v>
      </c>
      <c r="G15" s="349">
        <f>ROUND((1/C15)*F15,7)</f>
        <v>25.489366700000001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ARF/Fernandópolis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6048.37</v>
      </c>
      <c r="G19" s="362">
        <f>ROUND((1/C19)*F19,7)</f>
        <v>2.2401369999999998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6048.37</v>
      </c>
      <c r="G20" s="362">
        <f t="shared" ref="G20:G22" si="2">ROUND((1/C20)*F20,7)</f>
        <v>0.67204109999999995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6048.37</v>
      </c>
      <c r="G21" s="362">
        <f t="shared" si="2"/>
        <v>2.2401369999999998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6048.37</v>
      </c>
      <c r="G22" s="362">
        <f t="shared" si="2"/>
        <v>2.2401369999999998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6048.37</v>
      </c>
      <c r="G23" s="362">
        <f>ROUND((1/C23)*F23,7)</f>
        <v>2.2401369999999998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6048.37</v>
      </c>
      <c r="G24" s="362">
        <f>ROUND((1/C24)*F24,7)</f>
        <v>6.0483700000000001E-2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ARF/Fernandópolis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6468.1</v>
      </c>
      <c r="G29" s="379">
        <f>ROUND(F29*E29,7)</f>
        <v>1.4430331000000001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ARF/Fernandópolis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7938.51</v>
      </c>
      <c r="G34" s="362">
        <f>F34*E34</f>
        <v>0.350088291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ARF/Fernandópolis</v>
      </c>
      <c r="B39" s="398" t="s">
        <v>222</v>
      </c>
      <c r="C39" s="387" t="s">
        <v>225</v>
      </c>
      <c r="D39" s="399">
        <f t="shared" ref="D39:D44" si="4">G7</f>
        <v>5.0403083000000004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5.0403083000000004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13.440822199999999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2.4193479999999998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3.3602056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4.0322467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20.161233299999999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25.489366700000001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2.2401369999999998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0.67204109999999995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2.2401369999999998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2.2401369999999998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2.2401369999999998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6.0483700000000001E-2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1.4430331000000001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0.350088291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ARF/Fernandópolis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4075.58</v>
      </c>
      <c r="F61" s="425">
        <f>IF('CALCULO SIMPLES'!B37 = "Posto",1,0)</f>
        <v>1</v>
      </c>
      <c r="G61" s="426">
        <f>ROUND(E61*F61,2)</f>
        <v>4075.58</v>
      </c>
    </row>
    <row r="62" spans="1:10" ht="31" customHeight="1">
      <c r="A62" s="420"/>
      <c r="B62" s="421" t="s">
        <v>226</v>
      </c>
      <c r="C62" s="422">
        <f>'Áreas a serem limpas'!B5</f>
        <v>382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14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0</v>
      </c>
      <c r="D76" s="423" t="s">
        <v>442</v>
      </c>
      <c r="E76" s="424">
        <f>'Limpador de vidros sem risco- D'!H140</f>
        <v>6468.1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7938.51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396</v>
      </c>
      <c r="D80" s="449"/>
      <c r="E80" s="450"/>
      <c r="F80" s="451">
        <f>F61+F76+F78</f>
        <v>1</v>
      </c>
      <c r="G80" s="452">
        <f>G61+G76+G78</f>
        <v>4075.58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4075.58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426.28083333333336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145.13166666666666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4646.9925000000003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111527.82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2D4AE-1C4E-4093-8362-9D22C6A62454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0.04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86B0C267-A891-4C9F-8724-721F473504C9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3D290EC6-3F5B-4C9E-A532-8F19934F81A4}"/>
</file>

<file path=customXml/itemProps2.xml><?xml version="1.0" encoding="utf-8"?>
<ds:datastoreItem xmlns:ds="http://schemas.openxmlformats.org/officeDocument/2006/customXml" ds:itemID="{F893CFA7-0A40-4E37-BE0F-068D3965E4FA}"/>
</file>

<file path=customXml/itemProps3.xml><?xml version="1.0" encoding="utf-8"?>
<ds:datastoreItem xmlns:ds="http://schemas.openxmlformats.org/officeDocument/2006/customXml" ds:itemID="{D3A4ACCB-B377-4AC3-BE4C-5A4BAA53CA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2025-11-24T11:52:13Z</dcterms:created>
  <dcterms:modified xsi:type="dcterms:W3CDTF">2025-11-24T11:52:14Z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